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0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5" i="1" l="1"/>
  <c r="D35" i="1"/>
  <c r="E30" i="1"/>
  <c r="E29" i="1"/>
  <c r="D29" i="1"/>
  <c r="E18" i="1"/>
  <c r="E33" i="1" s="1"/>
  <c r="E38" i="1" s="1"/>
  <c r="D14" i="1"/>
  <c r="D15" i="1" s="1"/>
  <c r="D33" i="1" s="1"/>
  <c r="D38" i="1" s="1"/>
  <c r="E10" i="1"/>
  <c r="E8" i="1"/>
  <c r="E7" i="1"/>
  <c r="D7" i="1"/>
  <c r="D6" i="1"/>
  <c r="D10" i="1" s="1"/>
  <c r="D5" i="1"/>
</calcChain>
</file>

<file path=xl/sharedStrings.xml><?xml version="1.0" encoding="utf-8"?>
<sst xmlns="http://schemas.openxmlformats.org/spreadsheetml/2006/main" count="66" uniqueCount="61">
  <si>
    <t>№</t>
  </si>
  <si>
    <t>СТАТЬИ</t>
  </si>
  <si>
    <t>СУММА ПЛАН</t>
  </si>
  <si>
    <t>СУММА ФАКТ</t>
  </si>
  <si>
    <t>1.</t>
  </si>
  <si>
    <t>ДОХОДЫ</t>
  </si>
  <si>
    <t>1.1.</t>
  </si>
  <si>
    <t>Вступительные взносы</t>
  </si>
  <si>
    <t>1.2.</t>
  </si>
  <si>
    <t xml:space="preserve">Членские взносы </t>
  </si>
  <si>
    <t>1.3.</t>
  </si>
  <si>
    <t>Переходящий остаток целевого финансирования с 2017 г.</t>
  </si>
  <si>
    <t>1.4.</t>
  </si>
  <si>
    <t>Списание задолженности</t>
  </si>
  <si>
    <t>1.5.</t>
  </si>
  <si>
    <t>Поступление процентов (на остаток по р/cч и т.д.)</t>
  </si>
  <si>
    <t>ИТОГО</t>
  </si>
  <si>
    <t>2.</t>
  </si>
  <si>
    <t>2.1.</t>
  </si>
  <si>
    <t>Расходы на оплату труда</t>
  </si>
  <si>
    <t>2.2.</t>
  </si>
  <si>
    <t>Начисления от фонда оплаты труда</t>
  </si>
  <si>
    <t>2.3.</t>
  </si>
  <si>
    <t xml:space="preserve">Расходы на служебные командировки и деловые поездки, 
</t>
  </si>
  <si>
    <t>2.4.</t>
  </si>
  <si>
    <t>Расходы на участие в семинарах, конференциях, учеба специалистов</t>
  </si>
  <si>
    <t>2.5.</t>
  </si>
  <si>
    <t>Приобретение основных средств и прочего инвентаря</t>
  </si>
  <si>
    <t>2.6.</t>
  </si>
  <si>
    <t>Обслуживание оргтехники (при необходимости ремонт), приобретение расходных материалов для оргтехники</t>
  </si>
  <si>
    <t>2.7.- 2.8.</t>
  </si>
  <si>
    <t>Приобретение программного обеспечения 
и правовых баз, информационное сопровождение. Сопровождение сайта</t>
  </si>
  <si>
    <t>2.9.</t>
  </si>
  <si>
    <t>Канцелярские товары</t>
  </si>
  <si>
    <t>2.10.</t>
  </si>
  <si>
    <t>Услуги связи, интернета и оплата трафика</t>
  </si>
  <si>
    <t>2.11.</t>
  </si>
  <si>
    <t>Содержание помещений (аренда)</t>
  </si>
  <si>
    <t>2.12.</t>
  </si>
  <si>
    <t>Аудит</t>
  </si>
  <si>
    <t>2.13.</t>
  </si>
  <si>
    <t>Содержание автомобиля</t>
  </si>
  <si>
    <t>2.14.</t>
  </si>
  <si>
    <t>Членские взносы в НОСТРОЙ</t>
  </si>
  <si>
    <t>2.15.</t>
  </si>
  <si>
    <t>Целевой взнос на ведение реестра специалистов в области строительства за 2018 г в НОСТРОЙ</t>
  </si>
  <si>
    <t>2.16.</t>
  </si>
  <si>
    <t>Расходы на проведение мероприятий</t>
  </si>
  <si>
    <t>2.17.</t>
  </si>
  <si>
    <t>Прочие расходы, в т.ч:</t>
  </si>
  <si>
    <t>2.17.1.- 2.17.2.</t>
  </si>
  <si>
    <t xml:space="preserve">  почтовые расходы, услуги банка</t>
  </si>
  <si>
    <t>2.17.3.</t>
  </si>
  <si>
    <t xml:space="preserve">  прочие платежи в бюджет</t>
  </si>
  <si>
    <t>2.17.4.</t>
  </si>
  <si>
    <t xml:space="preserve"> услуги нотариуса</t>
  </si>
  <si>
    <t>2.18.</t>
  </si>
  <si>
    <t>Резерв (непредвиденные расходы)</t>
  </si>
  <si>
    <t>2.18.1.</t>
  </si>
  <si>
    <t>Мероприятия по охране труда, специальная оценка условий труда</t>
  </si>
  <si>
    <t>ИСПОЛНЕНИЕ СМЕТЫ                                                                                                                               АССОЦИАЦИИ СРО СНО "СТРОЙБИЗНЕСИНВЕСТ" ЗА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</si>
</sst>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9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/>
    <xf numFmtId="0" fontId="2" fillId="0" borderId="0" xfId="0" applyFont="1" applyBorder="1"/>
    <xf numFmtId="0" fontId="4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9" xfId="0" applyFont="1" applyBorder="1"/>
    <xf numFmtId="0" fontId="4" fillId="0" borderId="8" xfId="0" applyFont="1" applyFill="1" applyBorder="1"/>
    <xf numFmtId="0" fontId="4" fillId="0" borderId="4" xfId="0" applyFont="1" applyBorder="1"/>
    <xf numFmtId="0" fontId="4" fillId="0" borderId="5" xfId="0" applyFont="1" applyFill="1" applyBorder="1"/>
    <xf numFmtId="0" fontId="6" fillId="0" borderId="5" xfId="0" applyFont="1" applyFill="1" applyBorder="1"/>
    <xf numFmtId="0" fontId="4" fillId="0" borderId="6" xfId="0" applyFont="1" applyBorder="1"/>
    <xf numFmtId="0" fontId="4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" fontId="5" fillId="0" borderId="1" xfId="0" applyNumberFormat="1" applyFont="1" applyBorder="1" applyAlignment="1">
      <alignment horizontal="center"/>
    </xf>
    <xf numFmtId="1" fontId="4" fillId="0" borderId="5" xfId="0" applyNumberFormat="1" applyFont="1" applyFill="1" applyBorder="1"/>
    <xf numFmtId="0" fontId="5" fillId="0" borderId="1" xfId="0" applyFont="1" applyBorder="1" applyAlignment="1">
      <alignment horizontal="left"/>
    </xf>
    <xf numFmtId="0" fontId="7" fillId="0" borderId="7" xfId="0" applyFont="1" applyBorder="1"/>
    <xf numFmtId="0" fontId="4" fillId="0" borderId="7" xfId="0" applyFont="1" applyFill="1" applyBorder="1"/>
    <xf numFmtId="164" fontId="4" fillId="0" borderId="8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6" fillId="0" borderId="7" xfId="0" applyFont="1" applyFill="1" applyBorder="1" applyAlignment="1">
      <alignment wrapText="1"/>
    </xf>
    <xf numFmtId="4" fontId="4" fillId="0" borderId="7" xfId="0" applyNumberFormat="1" applyFont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0" fontId="4" fillId="0" borderId="11" xfId="0" applyFont="1" applyFill="1" applyBorder="1" applyAlignment="1">
      <alignment wrapText="1"/>
    </xf>
    <xf numFmtId="0" fontId="4" fillId="0" borderId="11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3" fillId="0" borderId="3" xfId="0" applyFont="1" applyBorder="1"/>
    <xf numFmtId="0" fontId="4" fillId="0" borderId="8" xfId="0" applyFont="1" applyFill="1" applyBorder="1" applyAlignment="1"/>
    <xf numFmtId="0" fontId="4" fillId="0" borderId="5" xfId="0" applyFont="1" applyFill="1" applyBorder="1" applyAlignment="1"/>
    <xf numFmtId="0" fontId="5" fillId="0" borderId="1" xfId="0" applyFont="1" applyBorder="1" applyAlignment="1">
      <alignment horizontal="center"/>
    </xf>
    <xf numFmtId="0" fontId="3" fillId="0" borderId="2" xfId="0" applyFont="1" applyBorder="1" applyAlignment="1"/>
    <xf numFmtId="0" fontId="4" fillId="0" borderId="14" xfId="0" applyFont="1" applyFill="1" applyBorder="1" applyAlignment="1">
      <alignment wrapText="1"/>
    </xf>
    <xf numFmtId="0" fontId="4" fillId="0" borderId="13" xfId="0" applyFont="1" applyFill="1" applyBorder="1"/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15" xfId="0" applyFont="1" applyBorder="1"/>
    <xf numFmtId="0" fontId="3" fillId="0" borderId="0" xfId="0" applyFont="1" applyBorder="1"/>
    <xf numFmtId="164" fontId="3" fillId="0" borderId="8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2"/>
  <sheetViews>
    <sheetView tabSelected="1" topLeftCell="A13" workbookViewId="0">
      <selection activeCell="C46" sqref="C46"/>
    </sheetView>
  </sheetViews>
  <sheetFormatPr defaultRowHeight="15" x14ac:dyDescent="0.25"/>
  <cols>
    <col min="1" max="1" width="9.140625" style="1"/>
    <col min="2" max="2" width="21.85546875" style="1" customWidth="1"/>
    <col min="3" max="3" width="99.7109375" style="1" customWidth="1"/>
    <col min="4" max="4" width="27.42578125" style="52" customWidth="1"/>
    <col min="5" max="5" width="29.42578125" style="1" customWidth="1"/>
    <col min="6" max="16384" width="9.140625" style="1"/>
  </cols>
  <sheetData>
    <row r="1" spans="2:5" ht="60" customHeight="1" x14ac:dyDescent="0.3">
      <c r="B1" s="51" t="s">
        <v>60</v>
      </c>
      <c r="C1" s="51"/>
      <c r="D1" s="51"/>
    </row>
    <row r="2" spans="2:5" ht="15.75" thickBot="1" x14ac:dyDescent="0.3"/>
    <row r="3" spans="2:5" ht="21" thickBot="1" x14ac:dyDescent="0.35">
      <c r="B3" s="47" t="s">
        <v>0</v>
      </c>
      <c r="C3" s="4" t="s">
        <v>1</v>
      </c>
      <c r="D3" s="5" t="s">
        <v>2</v>
      </c>
      <c r="E3" s="5" t="s">
        <v>3</v>
      </c>
    </row>
    <row r="4" spans="2:5" ht="21" thickBot="1" x14ac:dyDescent="0.35">
      <c r="B4" s="6" t="s">
        <v>4</v>
      </c>
      <c r="C4" s="19" t="s">
        <v>5</v>
      </c>
      <c r="D4" s="23"/>
      <c r="E4" s="23"/>
    </row>
    <row r="5" spans="2:5" ht="20.25" x14ac:dyDescent="0.3">
      <c r="B5" s="7" t="s">
        <v>6</v>
      </c>
      <c r="C5" s="8" t="s">
        <v>7</v>
      </c>
      <c r="D5" s="24">
        <f>30*20000</f>
        <v>600000</v>
      </c>
      <c r="E5" s="24">
        <v>720000</v>
      </c>
    </row>
    <row r="6" spans="2:5" ht="20.25" x14ac:dyDescent="0.3">
      <c r="B6" s="9" t="s">
        <v>8</v>
      </c>
      <c r="C6" s="10" t="s">
        <v>9</v>
      </c>
      <c r="D6" s="25">
        <f>207*48000+16*36000+7*24000+7*12000</f>
        <v>10764000</v>
      </c>
      <c r="E6" s="25">
        <v>10676000</v>
      </c>
    </row>
    <row r="7" spans="2:5" ht="20.25" x14ac:dyDescent="0.3">
      <c r="B7" s="9" t="s">
        <v>10</v>
      </c>
      <c r="C7" s="11" t="s">
        <v>11</v>
      </c>
      <c r="D7" s="26">
        <f>5982397.08</f>
        <v>5982397.0800000001</v>
      </c>
      <c r="E7" s="26">
        <f>5982397.08</f>
        <v>5982397.0800000001</v>
      </c>
    </row>
    <row r="8" spans="2:5" ht="20.25" x14ac:dyDescent="0.3">
      <c r="B8" s="12" t="s">
        <v>12</v>
      </c>
      <c r="C8" s="33" t="s">
        <v>13</v>
      </c>
      <c r="D8" s="34">
        <v>-1951040.73</v>
      </c>
      <c r="E8" s="34">
        <f>-1083627.35</f>
        <v>-1083627.3500000001</v>
      </c>
    </row>
    <row r="9" spans="2:5" ht="21" thickBot="1" x14ac:dyDescent="0.35">
      <c r="B9" s="12" t="s">
        <v>14</v>
      </c>
      <c r="C9" s="20" t="s">
        <v>15</v>
      </c>
      <c r="D9" s="27">
        <v>40000</v>
      </c>
      <c r="E9" s="27">
        <v>513496.5</v>
      </c>
    </row>
    <row r="10" spans="2:5" ht="21" thickBot="1" x14ac:dyDescent="0.35">
      <c r="B10" s="13"/>
      <c r="C10" s="48" t="s">
        <v>16</v>
      </c>
      <c r="D10" s="28">
        <f>SUM(D5:D9)</f>
        <v>15435356.349999998</v>
      </c>
      <c r="E10" s="28">
        <f>SUM(E5:E9)</f>
        <v>16808266.229999997</v>
      </c>
    </row>
    <row r="11" spans="2:5" ht="20.25" x14ac:dyDescent="0.3">
      <c r="B11" s="14"/>
      <c r="C11" s="15"/>
      <c r="D11" s="29"/>
    </row>
    <row r="12" spans="2:5" ht="21" thickBot="1" x14ac:dyDescent="0.35">
      <c r="B12" s="16"/>
      <c r="C12" s="16"/>
      <c r="D12" s="30"/>
    </row>
    <row r="13" spans="2:5" ht="21" thickBot="1" x14ac:dyDescent="0.35">
      <c r="B13" s="3" t="s">
        <v>17</v>
      </c>
      <c r="C13" s="4" t="s">
        <v>1</v>
      </c>
      <c r="D13" s="17" t="s">
        <v>2</v>
      </c>
      <c r="E13" s="17" t="s">
        <v>3</v>
      </c>
    </row>
    <row r="14" spans="2:5" ht="20.25" x14ac:dyDescent="0.3">
      <c r="B14" s="45" t="s">
        <v>18</v>
      </c>
      <c r="C14" s="38" t="s">
        <v>19</v>
      </c>
      <c r="D14" s="22">
        <f>362500*8+310350*4</f>
        <v>4141400</v>
      </c>
      <c r="E14" s="22">
        <v>3988768.55</v>
      </c>
    </row>
    <row r="15" spans="2:5" ht="27" customHeight="1" x14ac:dyDescent="0.3">
      <c r="B15" s="46" t="s">
        <v>20</v>
      </c>
      <c r="C15" s="39" t="s">
        <v>21</v>
      </c>
      <c r="D15" s="22">
        <f>D14*30.2%</f>
        <v>1250702.8</v>
      </c>
      <c r="E15" s="22">
        <v>1194276.03</v>
      </c>
    </row>
    <row r="16" spans="2:5" ht="36.75" customHeight="1" x14ac:dyDescent="0.3">
      <c r="B16" s="10" t="s">
        <v>22</v>
      </c>
      <c r="C16" s="39" t="s">
        <v>23</v>
      </c>
      <c r="D16" s="22">
        <v>300000</v>
      </c>
      <c r="E16" s="22">
        <v>68076.800000000003</v>
      </c>
    </row>
    <row r="17" spans="2:5" ht="20.25" x14ac:dyDescent="0.3">
      <c r="B17" s="10" t="s">
        <v>24</v>
      </c>
      <c r="C17" s="40" t="s">
        <v>25</v>
      </c>
      <c r="D17" s="22">
        <v>200000</v>
      </c>
      <c r="E17" s="22">
        <v>5700</v>
      </c>
    </row>
    <row r="18" spans="2:5" ht="20.25" x14ac:dyDescent="0.3">
      <c r="B18" s="8" t="s">
        <v>26</v>
      </c>
      <c r="C18" s="41" t="s">
        <v>27</v>
      </c>
      <c r="D18" s="22">
        <v>500000</v>
      </c>
      <c r="E18" s="22">
        <f>154982.8+286531</f>
        <v>441513.8</v>
      </c>
    </row>
    <row r="19" spans="2:5" ht="51" customHeight="1" x14ac:dyDescent="0.3">
      <c r="B19" s="8" t="s">
        <v>28</v>
      </c>
      <c r="C19" s="40" t="s">
        <v>29</v>
      </c>
      <c r="D19" s="22">
        <v>300000</v>
      </c>
      <c r="E19" s="22">
        <v>127110</v>
      </c>
    </row>
    <row r="20" spans="2:5" ht="39.75" customHeight="1" x14ac:dyDescent="0.3">
      <c r="B20" s="8" t="s">
        <v>30</v>
      </c>
      <c r="C20" s="40" t="s">
        <v>31</v>
      </c>
      <c r="D20" s="22">
        <v>500000</v>
      </c>
      <c r="E20" s="22">
        <v>414663.66</v>
      </c>
    </row>
    <row r="21" spans="2:5" ht="24" customHeight="1" x14ac:dyDescent="0.3">
      <c r="B21" s="8" t="s">
        <v>32</v>
      </c>
      <c r="C21" s="40" t="s">
        <v>33</v>
      </c>
      <c r="D21" s="22">
        <v>150000</v>
      </c>
      <c r="E21" s="22">
        <v>53001.4</v>
      </c>
    </row>
    <row r="22" spans="2:5" ht="26.25" customHeight="1" x14ac:dyDescent="0.3">
      <c r="B22" s="8" t="s">
        <v>34</v>
      </c>
      <c r="C22" s="40" t="s">
        <v>35</v>
      </c>
      <c r="D22" s="22">
        <v>150000</v>
      </c>
      <c r="E22" s="22">
        <v>88256.97</v>
      </c>
    </row>
    <row r="23" spans="2:5" ht="20.25" x14ac:dyDescent="0.3">
      <c r="B23" s="18" t="s">
        <v>36</v>
      </c>
      <c r="C23" s="40" t="s">
        <v>37</v>
      </c>
      <c r="D23" s="22">
        <v>764500</v>
      </c>
      <c r="E23" s="22">
        <v>665726.48</v>
      </c>
    </row>
    <row r="24" spans="2:5" ht="26.25" customHeight="1" x14ac:dyDescent="0.3">
      <c r="B24" s="10" t="s">
        <v>38</v>
      </c>
      <c r="C24" s="42" t="s">
        <v>39</v>
      </c>
      <c r="D24" s="22">
        <v>50000</v>
      </c>
      <c r="E24" s="22">
        <v>40000</v>
      </c>
    </row>
    <row r="25" spans="2:5" ht="25.5" customHeight="1" x14ac:dyDescent="0.3">
      <c r="B25" s="10" t="s">
        <v>40</v>
      </c>
      <c r="C25" s="40" t="s">
        <v>41</v>
      </c>
      <c r="D25" s="22">
        <v>350000</v>
      </c>
      <c r="E25" s="22">
        <v>321973.26</v>
      </c>
    </row>
    <row r="26" spans="2:5" ht="26.25" customHeight="1" x14ac:dyDescent="0.3">
      <c r="B26" s="10" t="s">
        <v>42</v>
      </c>
      <c r="C26" s="40" t="s">
        <v>43</v>
      </c>
      <c r="D26" s="22">
        <v>1126250</v>
      </c>
      <c r="E26" s="22">
        <v>1088750</v>
      </c>
    </row>
    <row r="27" spans="2:5" ht="39.75" customHeight="1" x14ac:dyDescent="0.3">
      <c r="B27" s="10" t="s">
        <v>44</v>
      </c>
      <c r="C27" s="40" t="s">
        <v>45</v>
      </c>
      <c r="D27" s="22">
        <v>308000</v>
      </c>
      <c r="E27" s="22">
        <v>308000</v>
      </c>
    </row>
    <row r="28" spans="2:5" ht="20.25" x14ac:dyDescent="0.3">
      <c r="B28" s="10" t="s">
        <v>46</v>
      </c>
      <c r="C28" s="40" t="s">
        <v>47</v>
      </c>
      <c r="D28" s="22">
        <v>100000</v>
      </c>
      <c r="E28" s="22">
        <v>100000</v>
      </c>
    </row>
    <row r="29" spans="2:5" ht="20.25" x14ac:dyDescent="0.3">
      <c r="B29" s="10" t="s">
        <v>48</v>
      </c>
      <c r="C29" s="40" t="s">
        <v>49</v>
      </c>
      <c r="D29" s="22">
        <f>SUM(D30:D32)</f>
        <v>270000</v>
      </c>
      <c r="E29" s="22">
        <f>SUM(E30:E32)</f>
        <v>193408.77999999997</v>
      </c>
    </row>
    <row r="30" spans="2:5" ht="20.25" x14ac:dyDescent="0.3">
      <c r="B30" s="10" t="s">
        <v>50</v>
      </c>
      <c r="C30" s="40" t="s">
        <v>51</v>
      </c>
      <c r="D30" s="22">
        <v>160000</v>
      </c>
      <c r="E30" s="22">
        <f>86012.58+68459.15</f>
        <v>154471.72999999998</v>
      </c>
    </row>
    <row r="31" spans="2:5" ht="20.25" x14ac:dyDescent="0.3">
      <c r="B31" s="10" t="s">
        <v>52</v>
      </c>
      <c r="C31" s="40" t="s">
        <v>53</v>
      </c>
      <c r="D31" s="22">
        <v>100000</v>
      </c>
      <c r="E31" s="22">
        <v>38937.050000000003</v>
      </c>
    </row>
    <row r="32" spans="2:5" ht="21" thickBot="1" x14ac:dyDescent="0.35">
      <c r="B32" s="10" t="s">
        <v>54</v>
      </c>
      <c r="C32" s="43" t="s">
        <v>55</v>
      </c>
      <c r="D32" s="22">
        <v>10000</v>
      </c>
      <c r="E32" s="22">
        <v>0</v>
      </c>
    </row>
    <row r="33" spans="2:5" ht="21" thickBot="1" x14ac:dyDescent="0.35">
      <c r="B33" s="13"/>
      <c r="C33" s="44" t="s">
        <v>16</v>
      </c>
      <c r="D33" s="28">
        <f>SUM(D14:D29)</f>
        <v>10460852.800000001</v>
      </c>
      <c r="E33" s="28">
        <f>SUM(E14:E29)</f>
        <v>9099225.7299999986</v>
      </c>
    </row>
    <row r="34" spans="2:5" ht="21.75" customHeight="1" x14ac:dyDescent="0.3">
      <c r="B34" s="53"/>
      <c r="C34" s="54"/>
      <c r="D34" s="55"/>
      <c r="E34" s="55"/>
    </row>
    <row r="35" spans="2:5" ht="20.25" x14ac:dyDescent="0.3">
      <c r="B35" s="10" t="s">
        <v>56</v>
      </c>
      <c r="C35" s="40" t="s">
        <v>57</v>
      </c>
      <c r="D35" s="31">
        <f>5372503.55-298000-100000</f>
        <v>4974503.55</v>
      </c>
      <c r="E35" s="31">
        <f>SUM(E36)</f>
        <v>17300</v>
      </c>
    </row>
    <row r="36" spans="2:5" ht="20.25" x14ac:dyDescent="0.3">
      <c r="B36" s="21" t="s">
        <v>58</v>
      </c>
      <c r="C36" s="43" t="s">
        <v>59</v>
      </c>
      <c r="D36" s="31"/>
      <c r="E36" s="31">
        <v>17300</v>
      </c>
    </row>
    <row r="37" spans="2:5" ht="21" thickBot="1" x14ac:dyDescent="0.35">
      <c r="B37" s="50"/>
      <c r="C37" s="49"/>
      <c r="D37" s="35"/>
      <c r="E37" s="35"/>
    </row>
    <row r="38" spans="2:5" ht="21" thickBot="1" x14ac:dyDescent="0.35">
      <c r="B38" s="13"/>
      <c r="C38" s="44" t="s">
        <v>16</v>
      </c>
      <c r="D38" s="28">
        <f>D33+D35</f>
        <v>15435356.350000001</v>
      </c>
      <c r="E38" s="28">
        <f>E33+E35</f>
        <v>9116525.7299999986</v>
      </c>
    </row>
    <row r="39" spans="2:5" ht="21" x14ac:dyDescent="0.35">
      <c r="C39" s="2"/>
      <c r="D39" s="32"/>
    </row>
    <row r="40" spans="2:5" ht="20.25" x14ac:dyDescent="0.3">
      <c r="B40" s="36"/>
    </row>
    <row r="41" spans="2:5" ht="20.25" x14ac:dyDescent="0.3">
      <c r="B41" s="36"/>
      <c r="D41" s="37"/>
    </row>
    <row r="42" spans="2:5" ht="20.25" x14ac:dyDescent="0.3">
      <c r="B42" s="36"/>
      <c r="D42" s="3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LebedevaEV</cp:lastModifiedBy>
  <dcterms:created xsi:type="dcterms:W3CDTF">2019-04-21T18:01:46Z</dcterms:created>
  <dcterms:modified xsi:type="dcterms:W3CDTF">2019-04-23T13:01:08Z</dcterms:modified>
</cp:coreProperties>
</file>